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ther\Documents\Lehrbeauftragter\International Economic and Trade\Session 1\"/>
    </mc:Choice>
  </mc:AlternateContent>
  <xr:revisionPtr revIDLastSave="0" documentId="13_ncr:1_{23C87CFB-3D8C-4CAC-A27B-85D65B48DADB}" xr6:coauthVersionLast="36" xr6:coauthVersionMax="36" xr10:uidLastSave="{00000000-0000-0000-0000-000000000000}"/>
  <bookViews>
    <workbookView xWindow="0" yWindow="0" windowWidth="14380" windowHeight="3490" xr2:uid="{9F9FFA4F-E491-4038-8426-4513694D748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L61" i="1" s="1"/>
  <c r="O61" i="1" s="1"/>
  <c r="H60" i="1"/>
  <c r="H57" i="1"/>
  <c r="L57" i="1" s="1"/>
  <c r="O57" i="1" s="1"/>
  <c r="H56" i="1"/>
  <c r="L60" i="1"/>
  <c r="O60" i="1" s="1"/>
  <c r="L56" i="1"/>
  <c r="O56" i="1" s="1"/>
  <c r="A72" i="1" l="1"/>
  <c r="G68" i="1"/>
  <c r="G67" i="1"/>
  <c r="A67" i="1"/>
  <c r="A47" i="1"/>
  <c r="E41" i="1"/>
  <c r="C30" i="1"/>
  <c r="C41" i="1"/>
  <c r="C40" i="1"/>
  <c r="C42" i="1"/>
  <c r="B42" i="1"/>
  <c r="B40" i="1"/>
  <c r="A42" i="1"/>
  <c r="D24" i="1"/>
  <c r="C24" i="1"/>
  <c r="D23" i="1"/>
  <c r="C23" i="1"/>
  <c r="D22" i="1"/>
  <c r="C22" i="1"/>
  <c r="D21" i="1"/>
  <c r="C21" i="1"/>
  <c r="D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Rother, Marcel</author>
  </authors>
  <commentList>
    <comment ref="K51" authorId="0" shapeId="0" xr:uid="{CD5CDA49-8A81-4418-9630-042BBF605DF5}">
      <text>
        <r>
          <rPr>
            <b/>
            <sz val="9"/>
            <color indexed="81"/>
            <rFont val="Segoe UI"/>
            <family val="2"/>
          </rPr>
          <t>Rother, Marcel:</t>
        </r>
        <r>
          <rPr>
            <sz val="9"/>
            <color indexed="81"/>
            <rFont val="Segoe UI"/>
            <family val="2"/>
          </rPr>
          <t xml:space="preserve">
You can alter the light grey areas to simulate different scenarios</t>
        </r>
      </text>
    </comment>
  </commentList>
</comments>
</file>

<file path=xl/sharedStrings.xml><?xml version="1.0" encoding="utf-8"?>
<sst xmlns="http://schemas.openxmlformats.org/spreadsheetml/2006/main" count="68" uniqueCount="59">
  <si>
    <t>Exercise 1</t>
  </si>
  <si>
    <t>Worksheet 2</t>
  </si>
  <si>
    <t>Period</t>
  </si>
  <si>
    <t>Exchange rates (fx/EUR)</t>
  </si>
  <si>
    <t>USD</t>
  </si>
  <si>
    <t>JPY</t>
  </si>
  <si>
    <t>CNY</t>
  </si>
  <si>
    <t>CHF</t>
  </si>
  <si>
    <t>Trade in %</t>
  </si>
  <si>
    <t>US</t>
  </si>
  <si>
    <t>Japan</t>
  </si>
  <si>
    <t>China</t>
  </si>
  <si>
    <t>Switzerland</t>
  </si>
  <si>
    <t>Index (Fx/EUR)</t>
  </si>
  <si>
    <t>Step 1) First, we want to set the starting point and create an index with the starting value of 100</t>
  </si>
  <si>
    <t>Step 2) After that, we take the trade shares and calculate the weighted average of each period using the index numbers of the table from step 1</t>
  </si>
  <si>
    <t>weighted avg.</t>
  </si>
  <si>
    <t>Step 3) Interpretation of the Index to tell if the Euro has appreciated or depreciated</t>
  </si>
  <si>
    <t>Exercise 2</t>
  </si>
  <si>
    <t>The spot rate is 1.1 GBP/EUR, the Euro interest rate is 2%, the british pound interest rate is 3%. Calculate the 3-months forward rate.</t>
  </si>
  <si>
    <t>Exercise 3</t>
  </si>
  <si>
    <t>A</t>
  </si>
  <si>
    <t>P</t>
  </si>
  <si>
    <t>Exercise 4</t>
  </si>
  <si>
    <t xml:space="preserve">and chooses to take a position with a value of 1,000,000 GBP by purchasing futures contracts at 0.7792 GBP/€. </t>
  </si>
  <si>
    <t xml:space="preserve">The current spot rate in the market is 0.7491 GBP/€. </t>
  </si>
  <si>
    <t>Considering four different scenarios, profit calculation will be as follows:</t>
  </si>
  <si>
    <t>The index is greater than the starting value of 100, that means the Euro appreciated in comparison to all trading partners</t>
  </si>
  <si>
    <t>From 2019 to 2020 a depreciation took place but in comparison to 2018 the Euro is stil appreciated.</t>
  </si>
  <si>
    <t>Use CIP formula</t>
  </si>
  <si>
    <t>a)</t>
  </si>
  <si>
    <t>b) capital import</t>
  </si>
  <si>
    <t>c) export of goods</t>
  </si>
  <si>
    <t>Euros after change with current rate</t>
  </si>
  <si>
    <t>After 6 month change back</t>
  </si>
  <si>
    <t>Earnings</t>
  </si>
  <si>
    <t>Purchasing Future, so on day x in 6 month:</t>
  </si>
  <si>
    <t>Change back at current spot rate</t>
  </si>
  <si>
    <t>Exercise 5</t>
  </si>
  <si>
    <t>a) If the Price of a Big Mac in the Euro area is €3.52, and the Price of a Big Mac in the United States is $3.16, what is the implied PPP?</t>
  </si>
  <si>
    <t>Big Mac in Europe</t>
  </si>
  <si>
    <t>Big Mac in the USA</t>
  </si>
  <si>
    <t>If we calculate €/$</t>
  </si>
  <si>
    <t>If we calculate $/€</t>
  </si>
  <si>
    <t>b) Assume that the actual exchange rate is $1,0960/€. Is the Euro overvalued or undervalued based on the implied PPP? By how much?</t>
  </si>
  <si>
    <t>based on the PPP the Euro is overvalued</t>
  </si>
  <si>
    <t>Start capital</t>
  </si>
  <si>
    <t>GBP</t>
  </si>
  <si>
    <t>Current Spot Rate</t>
  </si>
  <si>
    <t>Future Contract Rate</t>
  </si>
  <si>
    <t>GBP/EUR</t>
  </si>
  <si>
    <t>Purchasing euros – The spot rate after six months is 0.80 GBP/€.</t>
  </si>
  <si>
    <t>Purchasing euros – The spot rate after six months is 0.73 GBP/€.</t>
  </si>
  <si>
    <t>Purchasing Futures – The spot rate after six months is 0.80 GBP/€.</t>
  </si>
  <si>
    <t>Purchasing Futures - Spot rate after six months is 0.73 GBP/€.</t>
  </si>
  <si>
    <t>Spot rate in 6 month</t>
  </si>
  <si>
    <t>GBP/€</t>
  </si>
  <si>
    <t xml:space="preserve">An investor X is of the opinion that the euro will strengthen against GBP over the next six months </t>
  </si>
  <si>
    <t>What should Investor X do in the case of spot rate 0.73 is more likely in 6 month?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</si>
</sst>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71" formatCode="0.0000"/>
    <numFmt numFmtId="173" formatCode="_-* #,##0.00\ [$€-407]_-;\-* #,##0.00\ [$€-407]_-;_-* &quot;-&quot;??\ [$€-407]_-;_-@_-"/>
    <numFmt numFmtId="174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 vertical="center" indent="4"/>
    </xf>
    <xf numFmtId="43" fontId="0" fillId="0" borderId="0" xfId="1" applyFont="1"/>
    <xf numFmtId="171" fontId="0" fillId="0" borderId="0" xfId="0" applyNumberFormat="1"/>
    <xf numFmtId="10" fontId="0" fillId="0" borderId="0" xfId="2" applyNumberFormat="1" applyFont="1"/>
    <xf numFmtId="0" fontId="0" fillId="0" borderId="0" xfId="0" applyAlignment="1">
      <alignment horizontal="left" vertical="center"/>
    </xf>
    <xf numFmtId="0" fontId="2" fillId="2" borderId="0" xfId="0" applyFont="1" applyFill="1"/>
    <xf numFmtId="43" fontId="0" fillId="3" borderId="0" xfId="1" applyFont="1" applyFill="1"/>
    <xf numFmtId="0" fontId="0" fillId="3" borderId="0" xfId="0" applyFill="1"/>
    <xf numFmtId="173" fontId="0" fillId="4" borderId="0" xfId="0" applyNumberFormat="1" applyFill="1"/>
    <xf numFmtId="174" fontId="0" fillId="5" borderId="0" xfId="0" applyNumberFormat="1" applyFill="1"/>
    <xf numFmtId="174" fontId="0" fillId="5" borderId="0" xfId="1" applyNumberFormat="1" applyFont="1" applyFill="1"/>
    <xf numFmtId="174" fontId="0" fillId="0" borderId="0" xfId="0" applyNumberFormat="1"/>
    <xf numFmtId="174" fontId="0" fillId="0" borderId="0" xfId="1" applyNumberFormat="1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425450</xdr:colOff>
      <xdr:row>38</xdr:row>
      <xdr:rowOff>114300</xdr:rowOff>
    </xdr:from>
    <xdr:to>
      <xdr:col>8</xdr:col>
      <xdr:colOff>399740</xdr:colOff>
      <xdr:row>44</xdr:row>
      <xdr:rowOff>85590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E5DF080-5CBC-484C-B0B9-92CB9873E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7112000"/>
          <a:ext cx="2476190" cy="1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DED5D-3C23-403C-9810-6AF41486942D}">
  <dimension ref="A1:P72"/>
  <sheetViews>
    <sheetView tabSelected="1" workbookViewId="0"/>
  </sheetViews>
  <sheetFormatPr baseColWidth="10" defaultRowHeight="14.5" x14ac:dyDescent="0.35"/>
  <cols>
    <col min="1" max="1" width="11.6328125" customWidth="1"/>
    <col min="8" max="8" width="14" bestFit="1" customWidth="1"/>
    <col min="10" max="10" width="18.08984375" bestFit="1" customWidth="1"/>
    <col min="11" max="12" width="14" bestFit="1" customWidth="1"/>
    <col min="15" max="15" width="13.6328125" bestFit="1" customWidth="1"/>
  </cols>
  <sheetData>
    <row r="1" spans="1:4" x14ac:dyDescent="0.35">
      <c r="A1" t="s">
        <v>1</v>
      </c>
    </row>
    <row r="2" spans="1:4" x14ac:dyDescent="0.35">
      <c r="A2" t="s">
        <v>0</v>
      </c>
    </row>
    <row r="4" spans="1:4" x14ac:dyDescent="0.35">
      <c r="A4" t="s">
        <v>2</v>
      </c>
      <c r="B4">
        <v>2018</v>
      </c>
      <c r="C4">
        <v>2019</v>
      </c>
      <c r="D4">
        <v>2020</v>
      </c>
    </row>
    <row r="5" spans="1:4" x14ac:dyDescent="0.35">
      <c r="A5" t="s">
        <v>3</v>
      </c>
    </row>
    <row r="6" spans="1:4" x14ac:dyDescent="0.35">
      <c r="A6" t="s">
        <v>4</v>
      </c>
      <c r="B6">
        <v>1.1000000000000001</v>
      </c>
      <c r="C6">
        <v>1.41</v>
      </c>
      <c r="D6">
        <v>1.23</v>
      </c>
    </row>
    <row r="7" spans="1:4" x14ac:dyDescent="0.35">
      <c r="A7" t="s">
        <v>5</v>
      </c>
      <c r="B7">
        <v>145</v>
      </c>
      <c r="C7">
        <v>112</v>
      </c>
      <c r="D7">
        <v>117</v>
      </c>
    </row>
    <row r="8" spans="1:4" x14ac:dyDescent="0.35">
      <c r="A8" t="s">
        <v>6</v>
      </c>
      <c r="B8">
        <v>0.127</v>
      </c>
      <c r="C8">
        <v>0.128</v>
      </c>
      <c r="D8">
        <v>0.13</v>
      </c>
    </row>
    <row r="9" spans="1:4" x14ac:dyDescent="0.35">
      <c r="A9" t="s">
        <v>7</v>
      </c>
      <c r="B9">
        <v>0.88700000000000001</v>
      </c>
      <c r="C9">
        <v>0.92100000000000004</v>
      </c>
      <c r="D9">
        <v>0.92300000000000004</v>
      </c>
    </row>
    <row r="11" spans="1:4" x14ac:dyDescent="0.35">
      <c r="A11" t="s">
        <v>8</v>
      </c>
    </row>
    <row r="12" spans="1:4" x14ac:dyDescent="0.35">
      <c r="A12" t="s">
        <v>9</v>
      </c>
      <c r="B12">
        <v>34</v>
      </c>
      <c r="C12">
        <v>40</v>
      </c>
      <c r="D12">
        <v>34</v>
      </c>
    </row>
    <row r="13" spans="1:4" x14ac:dyDescent="0.35">
      <c r="A13" t="s">
        <v>10</v>
      </c>
      <c r="B13">
        <v>15</v>
      </c>
      <c r="C13">
        <v>7</v>
      </c>
      <c r="D13">
        <v>10</v>
      </c>
    </row>
    <row r="14" spans="1:4" x14ac:dyDescent="0.35">
      <c r="A14" t="s">
        <v>11</v>
      </c>
      <c r="B14">
        <v>33</v>
      </c>
      <c r="C14">
        <v>32</v>
      </c>
      <c r="D14">
        <v>40</v>
      </c>
    </row>
    <row r="15" spans="1:4" x14ac:dyDescent="0.35">
      <c r="A15" t="s">
        <v>12</v>
      </c>
      <c r="B15">
        <v>18</v>
      </c>
      <c r="C15">
        <v>21</v>
      </c>
      <c r="D15">
        <v>16</v>
      </c>
    </row>
    <row r="18" spans="1:4" x14ac:dyDescent="0.35">
      <c r="A18" t="s">
        <v>14</v>
      </c>
    </row>
    <row r="20" spans="1:4" x14ac:dyDescent="0.35">
      <c r="A20" t="s">
        <v>13</v>
      </c>
      <c r="B20">
        <v>2018</v>
      </c>
      <c r="C20">
        <v>2019</v>
      </c>
      <c r="D20">
        <v>2020</v>
      </c>
    </row>
    <row r="21" spans="1:4" x14ac:dyDescent="0.35">
      <c r="A21" t="s">
        <v>9</v>
      </c>
      <c r="B21">
        <v>100</v>
      </c>
      <c r="C21">
        <f>C6/B6 * 100</f>
        <v>128.18181818181819</v>
      </c>
      <c r="D21">
        <f>D6/B6 * 100</f>
        <v>111.81818181818181</v>
      </c>
    </row>
    <row r="22" spans="1:4" x14ac:dyDescent="0.35">
      <c r="A22" t="s">
        <v>10</v>
      </c>
      <c r="B22">
        <v>100</v>
      </c>
      <c r="C22">
        <f>C7/B7*100</f>
        <v>77.241379310344826</v>
      </c>
      <c r="D22">
        <f>D7/B7*100</f>
        <v>80.689655172413794</v>
      </c>
    </row>
    <row r="23" spans="1:4" x14ac:dyDescent="0.35">
      <c r="A23" t="s">
        <v>11</v>
      </c>
      <c r="B23">
        <v>100</v>
      </c>
      <c r="C23">
        <f>C8/B8*100</f>
        <v>100.78740157480314</v>
      </c>
      <c r="D23">
        <f>D8/B8*100</f>
        <v>102.36220472440945</v>
      </c>
    </row>
    <row r="24" spans="1:4" x14ac:dyDescent="0.35">
      <c r="A24" t="s">
        <v>12</v>
      </c>
      <c r="B24">
        <v>100</v>
      </c>
      <c r="C24">
        <f>C9/B9*100</f>
        <v>103.83314543404735</v>
      </c>
      <c r="D24">
        <f>D9/B9*100</f>
        <v>104.05862457722661</v>
      </c>
    </row>
    <row r="27" spans="1:4" x14ac:dyDescent="0.35">
      <c r="A27" t="s">
        <v>15</v>
      </c>
    </row>
    <row r="29" spans="1:4" x14ac:dyDescent="0.35">
      <c r="B29">
        <v>2018</v>
      </c>
      <c r="C29">
        <v>2019</v>
      </c>
      <c r="D29">
        <v>2020</v>
      </c>
    </row>
    <row r="30" spans="1:4" x14ac:dyDescent="0.35">
      <c r="A30" t="s">
        <v>16</v>
      </c>
      <c r="B30">
        <v>100</v>
      </c>
      <c r="C30">
        <f>(C21*C12+C22*C13+C14*C23+C24*C15)/100</f>
        <v>110.73655286953837</v>
      </c>
      <c r="D30">
        <f>(D21*D12+D22*D13+D14*D23+D24*D15)/100</f>
        <v>103.68140915754324</v>
      </c>
    </row>
    <row r="32" spans="1:4" x14ac:dyDescent="0.35">
      <c r="A32" t="s">
        <v>17</v>
      </c>
    </row>
    <row r="34" spans="1:6" x14ac:dyDescent="0.35">
      <c r="A34" t="s">
        <v>27</v>
      </c>
    </row>
    <row r="35" spans="1:6" x14ac:dyDescent="0.35">
      <c r="A35" t="s">
        <v>28</v>
      </c>
    </row>
    <row r="37" spans="1:6" x14ac:dyDescent="0.35">
      <c r="A37" t="s">
        <v>18</v>
      </c>
    </row>
    <row r="38" spans="1:6" x14ac:dyDescent="0.35">
      <c r="A38" t="s">
        <v>19</v>
      </c>
    </row>
    <row r="39" spans="1:6" x14ac:dyDescent="0.35">
      <c r="A39" s="1"/>
    </row>
    <row r="40" spans="1:6" x14ac:dyDescent="0.35">
      <c r="A40">
        <v>100</v>
      </c>
      <c r="B40">
        <f>1+0.03/4</f>
        <v>1.0075000000000001</v>
      </c>
      <c r="C40">
        <f>A40*B40</f>
        <v>100.75</v>
      </c>
      <c r="E40" t="s">
        <v>29</v>
      </c>
    </row>
    <row r="41" spans="1:6" x14ac:dyDescent="0.35">
      <c r="A41">
        <v>1.1000000000000001</v>
      </c>
      <c r="C41">
        <f>C42/C40</f>
        <v>1.0972704714640198</v>
      </c>
      <c r="E41">
        <f>G41</f>
        <v>0</v>
      </c>
    </row>
    <row r="42" spans="1:6" x14ac:dyDescent="0.35">
      <c r="A42">
        <f>A40*A41</f>
        <v>110.00000000000001</v>
      </c>
      <c r="B42">
        <f>1+0.02/4</f>
        <v>1.0049999999999999</v>
      </c>
      <c r="C42">
        <f>A42*B42</f>
        <v>110.55</v>
      </c>
    </row>
    <row r="44" spans="1:6" x14ac:dyDescent="0.35">
      <c r="A44" t="s">
        <v>20</v>
      </c>
    </row>
    <row r="46" spans="1:6" x14ac:dyDescent="0.35">
      <c r="A46" t="s">
        <v>21</v>
      </c>
      <c r="E46" t="s">
        <v>22</v>
      </c>
    </row>
    <row r="47" spans="1:6" x14ac:dyDescent="0.35">
      <c r="A47">
        <f>200*0.7</f>
        <v>140</v>
      </c>
      <c r="B47" t="s">
        <v>30</v>
      </c>
    </row>
    <row r="48" spans="1:6" x14ac:dyDescent="0.35">
      <c r="A48">
        <v>10</v>
      </c>
      <c r="B48" t="s">
        <v>31</v>
      </c>
      <c r="E48">
        <v>15</v>
      </c>
      <c r="F48" t="s">
        <v>32</v>
      </c>
    </row>
    <row r="50" spans="1:16" x14ac:dyDescent="0.35">
      <c r="A50" t="s">
        <v>23</v>
      </c>
    </row>
    <row r="51" spans="1:16" x14ac:dyDescent="0.35">
      <c r="A51" t="s">
        <v>57</v>
      </c>
      <c r="J51" s="6" t="s">
        <v>46</v>
      </c>
      <c r="K51" s="7">
        <v>1000000</v>
      </c>
      <c r="L51" t="s">
        <v>47</v>
      </c>
    </row>
    <row r="52" spans="1:16" x14ac:dyDescent="0.35">
      <c r="A52" s="1" t="s">
        <v>24</v>
      </c>
      <c r="J52" s="6" t="s">
        <v>48</v>
      </c>
      <c r="K52" s="8">
        <v>0.74909999999999999</v>
      </c>
      <c r="L52" t="s">
        <v>50</v>
      </c>
    </row>
    <row r="53" spans="1:16" x14ac:dyDescent="0.35">
      <c r="A53" s="1" t="s">
        <v>25</v>
      </c>
      <c r="J53" s="6" t="s">
        <v>49</v>
      </c>
      <c r="K53" s="8">
        <v>0.7792</v>
      </c>
      <c r="L53" t="s">
        <v>50</v>
      </c>
    </row>
    <row r="54" spans="1:16" x14ac:dyDescent="0.35">
      <c r="A54" s="1" t="s">
        <v>26</v>
      </c>
    </row>
    <row r="55" spans="1:16" x14ac:dyDescent="0.35">
      <c r="A55" s="1"/>
      <c r="F55" t="s">
        <v>55</v>
      </c>
      <c r="H55" t="s">
        <v>33</v>
      </c>
      <c r="L55" t="s">
        <v>34</v>
      </c>
      <c r="O55" t="s">
        <v>35</v>
      </c>
    </row>
    <row r="56" spans="1:16" x14ac:dyDescent="0.35">
      <c r="A56" s="5" t="s">
        <v>51</v>
      </c>
      <c r="F56" s="8">
        <v>0.8</v>
      </c>
      <c r="G56" t="s">
        <v>56</v>
      </c>
      <c r="H56" s="9">
        <f>K51/K52</f>
        <v>1334935.2556401014</v>
      </c>
      <c r="L56" s="11">
        <f>H56*F56</f>
        <v>1067948.2045120811</v>
      </c>
      <c r="O56" s="12">
        <f>L56-K51</f>
        <v>67948.204512081109</v>
      </c>
    </row>
    <row r="57" spans="1:16" x14ac:dyDescent="0.35">
      <c r="A57" s="5" t="s">
        <v>52</v>
      </c>
      <c r="F57" s="8">
        <v>0.73</v>
      </c>
      <c r="G57" t="s">
        <v>56</v>
      </c>
      <c r="H57" s="9">
        <f>K51/K52</f>
        <v>1334935.2556401014</v>
      </c>
      <c r="L57" s="10">
        <f>H57*F57</f>
        <v>974502.736617274</v>
      </c>
      <c r="O57" s="13">
        <f>L57-K51</f>
        <v>-25497.263382726</v>
      </c>
      <c r="P57" t="s">
        <v>58</v>
      </c>
    </row>
    <row r="58" spans="1:16" x14ac:dyDescent="0.35">
      <c r="A58" s="1"/>
      <c r="O58" s="2"/>
    </row>
    <row r="59" spans="1:16" x14ac:dyDescent="0.35">
      <c r="A59" s="1"/>
      <c r="H59" t="s">
        <v>36</v>
      </c>
      <c r="L59" t="s">
        <v>37</v>
      </c>
      <c r="O59" s="2"/>
    </row>
    <row r="60" spans="1:16" x14ac:dyDescent="0.35">
      <c r="A60" s="5" t="s">
        <v>53</v>
      </c>
      <c r="F60" s="8">
        <v>0.8</v>
      </c>
      <c r="G60" t="s">
        <v>56</v>
      </c>
      <c r="H60" s="9">
        <f>K51/K53</f>
        <v>1283367.5564681725</v>
      </c>
      <c r="L60" s="10">
        <f>H60*F60</f>
        <v>1026694.045174538</v>
      </c>
      <c r="O60" s="13">
        <f>L60-K51</f>
        <v>26694.045174538041</v>
      </c>
    </row>
    <row r="61" spans="1:16" x14ac:dyDescent="0.35">
      <c r="A61" s="5" t="s">
        <v>54</v>
      </c>
      <c r="F61" s="8">
        <v>0.73</v>
      </c>
      <c r="G61" t="s">
        <v>56</v>
      </c>
      <c r="H61" s="9">
        <f>K51/K53</f>
        <v>1283367.5564681725</v>
      </c>
      <c r="L61" s="10">
        <f>H61*F61</f>
        <v>936858.31622176582</v>
      </c>
      <c r="O61" s="13">
        <f>L61-K51</f>
        <v>-63141.683778234175</v>
      </c>
      <c r="P61" t="s">
        <v>58</v>
      </c>
    </row>
    <row r="64" spans="1:16" x14ac:dyDescent="0.35">
      <c r="A64" t="s">
        <v>38</v>
      </c>
    </row>
    <row r="65" spans="1:7" x14ac:dyDescent="0.35">
      <c r="A65" t="s">
        <v>39</v>
      </c>
    </row>
    <row r="67" spans="1:7" x14ac:dyDescent="0.35">
      <c r="A67">
        <f>3.52</f>
        <v>3.52</v>
      </c>
      <c r="B67" t="s">
        <v>40</v>
      </c>
      <c r="E67" t="s">
        <v>42</v>
      </c>
      <c r="G67" s="3">
        <f>A67/A68</f>
        <v>1.1139240506329113</v>
      </c>
    </row>
    <row r="68" spans="1:7" x14ac:dyDescent="0.35">
      <c r="A68">
        <v>3.16</v>
      </c>
      <c r="B68" t="s">
        <v>41</v>
      </c>
      <c r="E68" t="s">
        <v>43</v>
      </c>
      <c r="G68" s="3">
        <f>A68/A67</f>
        <v>0.89772727272727282</v>
      </c>
    </row>
    <row r="70" spans="1:7" x14ac:dyDescent="0.35">
      <c r="A70" t="s">
        <v>44</v>
      </c>
    </row>
    <row r="72" spans="1:7" x14ac:dyDescent="0.35">
      <c r="A72" s="4">
        <f>(1.096-G68)/G68</f>
        <v>0.22086075949367084</v>
      </c>
      <c r="B72" t="s">
        <v>45</v>
      </c>
    </row>
  </sheetData>
  <conditionalFormatting sqref="O56:O57">
    <cfRule type="iconSet" priority="3">
      <iconSet iconSet="3Symbols2">
        <cfvo type="percent" val="0"/>
        <cfvo type="num" val="0"/>
        <cfvo type="num" val="0"/>
      </iconSet>
    </cfRule>
  </conditionalFormatting>
  <conditionalFormatting sqref="O60:O61">
    <cfRule type="iconSet" priority="1">
      <iconSet iconSet="3Symbols2">
        <cfvo type="percent" val="0"/>
        <cfvo type="num" val="0"/>
        <cfvo type="num" val="0"/>
      </iconSet>
    </cfRule>
  </conditionalFormatting>
  <pageMargins left="0.7" right="0.7" top="0.78740157499999996" bottom="0.78740157499999996" header="0.3" footer="0.3"/>
  <pageSetup paperSize="0" orientation="portrait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Rother, Marcel</dc:creator>
  <cp:lastModifiedBy>Rother, Marcel</cp:lastModifiedBy>
  <dcterms:created xsi:type="dcterms:W3CDTF">2021-07-08T07:06:34Z</dcterms:created>
  <dcterms:modified xsi:type="dcterms:W3CDTF">2021-07-08T12:56:06Z</dcterms:modified>
</cp:coreProperties>
</file>